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 van Loon\OneDrive - Novaim\Documenten\NOVAIM\Novaim Gereedschapskist\NG3 - BRIWA lijstje plaatje\"/>
    </mc:Choice>
  </mc:AlternateContent>
  <xr:revisionPtr revIDLastSave="0" documentId="13_ncr:1_{E0EB3249-6237-42A9-AB2F-BC01C2E53DBF}" xr6:coauthVersionLast="28" xr6:coauthVersionMax="28" xr10:uidLastSave="{00000000-0000-0000-0000-000000000000}"/>
  <bookViews>
    <workbookView xWindow="0" yWindow="0" windowWidth="8016" windowHeight="2436" xr2:uid="{00000000-000D-0000-FFFF-FFFF00000000}"/>
  </bookViews>
  <sheets>
    <sheet name="Issues" sheetId="1" r:id="rId1"/>
    <sheet name="Afbeelding" sheetId="4" r:id="rId2"/>
  </sheets>
  <definedNames>
    <definedName name="_xlnm._FilterDatabase" localSheetId="0" hidden="1">Issues!$A$6:$G$29</definedName>
    <definedName name="Initialen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F7" i="4"/>
  <c r="F8" i="4" s="1"/>
  <c r="F9" i="4" s="1"/>
  <c r="F10" i="4" s="1"/>
  <c r="G15" i="4"/>
  <c r="G14" i="4"/>
  <c r="G17" i="4" s="1"/>
  <c r="K13" i="1"/>
  <c r="K12" i="1"/>
  <c r="K11" i="1"/>
  <c r="K10" i="1"/>
  <c r="K9" i="1"/>
  <c r="K8" i="1"/>
  <c r="J13" i="1"/>
  <c r="J12" i="1"/>
  <c r="J11" i="1"/>
  <c r="J10" i="1"/>
  <c r="J9" i="1"/>
  <c r="J8" i="1"/>
  <c r="B9" i="4"/>
  <c r="B8" i="4"/>
  <c r="B7" i="4"/>
  <c r="G13" i="1"/>
  <c r="G12" i="1"/>
  <c r="G11" i="1"/>
  <c r="G10" i="1"/>
  <c r="G9" i="1"/>
  <c r="G8" i="1"/>
  <c r="C7" i="4" l="1"/>
  <c r="C8" i="4"/>
  <c r="B10" i="4"/>
  <c r="C9" i="4" s="1"/>
  <c r="G16" i="4"/>
  <c r="C10" i="4" l="1"/>
  <c r="F12" i="4" l="1"/>
  <c r="G8" i="4" l="1"/>
  <c r="G11" i="4"/>
  <c r="G7" i="4"/>
  <c r="G9" i="4"/>
  <c r="G10" i="4"/>
  <c r="G12" i="4" l="1"/>
  <c r="A9" i="1" l="1"/>
  <c r="A10" i="1" s="1"/>
  <c r="A11" i="1" s="1"/>
  <c r="A12" i="1" s="1"/>
  <c r="A13" i="1" s="1"/>
  <c r="A14" i="1" s="1"/>
  <c r="A15" i="1" s="1"/>
  <c r="A16" i="1" s="1"/>
  <c r="A8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Niels van Loon</author>
    <author>Loon van, Niels N (NSR)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 xml:space="preserve">bij omschrijving oorzaak en gevolg uit elkaar houden
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Open, loopt, gereed</t>
        </r>
      </text>
    </comment>
    <comment ref="G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Aantal rapportages dat het issue terugkomt (minimaal 2)</t>
        </r>
      </text>
    </comment>
  </commentList>
</comments>
</file>

<file path=xl/sharedStrings.xml><?xml version="1.0" encoding="utf-8"?>
<sst xmlns="http://schemas.openxmlformats.org/spreadsheetml/2006/main" count="41" uniqueCount="32">
  <si>
    <t>№</t>
  </si>
  <si>
    <t>Datum</t>
  </si>
  <si>
    <t>Omschrijving issue</t>
  </si>
  <si>
    <t>Maatregelen</t>
  </si>
  <si>
    <t>Eigenaar</t>
  </si>
  <si>
    <t>Status</t>
  </si>
  <si>
    <t>Gereed</t>
  </si>
  <si>
    <t>Loopt</t>
  </si>
  <si>
    <t>Open</t>
  </si>
  <si>
    <t>Aantal</t>
  </si>
  <si>
    <t>Issues</t>
  </si>
  <si>
    <t>Vanwege oorzaak xyz, treedt nu gevolg abc op en dat is onwenselijk want</t>
  </si>
  <si>
    <t>1. maatregel…
2. maatregel…</t>
  </si>
  <si>
    <t>naam van een persoon</t>
  </si>
  <si>
    <t xml:space="preserve">Afbeeldingen </t>
  </si>
  <si>
    <t>Afbeeldingen op basis van de issuelijst. Als de gegevens op het vorige tabblad worden gewijzigd, wijzigen de afbeeldingen automatisch mee.</t>
  </si>
  <si>
    <t>Aantallen</t>
  </si>
  <si>
    <t>Totaal</t>
  </si>
  <si>
    <t>&lt; 10</t>
  </si>
  <si>
    <t>&lt; 20</t>
  </si>
  <si>
    <t>&lt; 40</t>
  </si>
  <si>
    <t>&lt; 80</t>
  </si>
  <si>
    <t>&gt; 80</t>
  </si>
  <si>
    <t>Dagen niet gereed</t>
  </si>
  <si>
    <t>Weken</t>
  </si>
  <si>
    <t>Maanden</t>
  </si>
  <si>
    <t>Gemiddelde dagen</t>
  </si>
  <si>
    <t>Gemiddelde weken</t>
  </si>
  <si>
    <t>Gemiddelde maanden</t>
  </si>
  <si>
    <t>Door twee grafieken naast elkaar te plaatsen (deze rapportageperiode, vorige rapportageperiode) is in één oogopslag te zien, hoe het wegwerken van issues</t>
  </si>
  <si>
    <t>zich ontwikkeld.</t>
  </si>
  <si>
    <t>Instructie: vul het issuelog in. Ben scherp op oorzaak en gevolg.Per issue kunnen verschillende maatregelen genomen worden (met diverse actiehouders). Een issue kent 1 eigenaar die voor beslechting van het issue zorgt.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</si>
</sst>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[$-413]d/mmm/yy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/>
    <xf numFmtId="49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/>
    <xf numFmtId="0" fontId="10" fillId="0" borderId="0" xfId="0" applyFont="1"/>
    <xf numFmtId="9" fontId="0" fillId="0" borderId="0" xfId="0" applyNumberFormat="1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Issues</a:t>
            </a:r>
            <a:r>
              <a:rPr lang="nl-NL" baseline="0"/>
              <a:t> - dagen niet gereed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Afbeelding!$E$7:$E$11</c:f>
              <c:strCache>
                <c:ptCount val="5"/>
                <c:pt idx="0">
                  <c:v>&lt; 10</c:v>
                </c:pt>
                <c:pt idx="1">
                  <c:v>&lt; 20</c:v>
                </c:pt>
                <c:pt idx="2">
                  <c:v>&lt; 40</c:v>
                </c:pt>
                <c:pt idx="3">
                  <c:v>&lt; 80</c:v>
                </c:pt>
                <c:pt idx="4">
                  <c:v>&gt; 80</c:v>
                </c:pt>
              </c:strCache>
            </c:strRef>
          </c:cat>
          <c:val>
            <c:numRef>
              <c:f>Afbeelding!$F$7:$F$11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B-4A60-8E8F-CC6AF2D9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288608"/>
        <c:axId val="555289592"/>
      </c:barChart>
      <c:catAx>
        <c:axId val="5552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5289592"/>
        <c:crosses val="autoZero"/>
        <c:auto val="1"/>
        <c:lblAlgn val="ctr"/>
        <c:lblOffset val="100"/>
        <c:noMultiLvlLbl val="0"/>
      </c:catAx>
      <c:valAx>
        <c:axId val="55528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5288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468630</xdr:colOff>
      <xdr:row>19</xdr:row>
      <xdr:rowOff>161925</xdr:rowOff>
    </xdr:from>
    <xdr:to>
      <xdr:col>7</xdr:col>
      <xdr:colOff>560070</xdr:colOff>
      <xdr:row>34</xdr:row>
      <xdr:rowOff>161925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27CEF35-4423-491B-A108-BBF231B78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workbookViewId="0">
      <selection activeCell="A2" sqref="A2:G2"/>
    </sheetView>
  </sheetViews>
  <sheetFormatPr defaultRowHeight="14.4" x14ac:dyDescent="0.55000000000000004"/>
  <cols>
    <col min="1" max="2" width="10.578125" customWidth="1"/>
    <col min="3" max="4" width="40.578125" customWidth="1"/>
    <col min="5" max="6" width="10.578125" customWidth="1"/>
  </cols>
  <sheetData>
    <row r="1" spans="1:11" ht="30" customHeight="1" x14ac:dyDescent="0.55000000000000004">
      <c r="A1" s="19" t="s">
        <v>10</v>
      </c>
      <c r="B1" s="19"/>
      <c r="C1" s="19"/>
      <c r="D1" s="19"/>
      <c r="E1" s="19"/>
      <c r="F1" s="19"/>
      <c r="G1" s="19"/>
    </row>
    <row r="2" spans="1:11" s="5" customFormat="1" ht="31.2" customHeight="1" x14ac:dyDescent="0.55000000000000004">
      <c r="A2" s="20" t="s">
        <v>31</v>
      </c>
      <c r="B2" s="21"/>
      <c r="C2" s="21"/>
      <c r="D2" s="21"/>
      <c r="E2" s="21"/>
      <c r="F2" s="21"/>
      <c r="G2" s="22"/>
    </row>
    <row r="3" spans="1:11" s="5" customFormat="1" ht="14.4" customHeight="1" x14ac:dyDescent="0.55000000000000004"/>
    <row r="4" spans="1:11" s="5" customFormat="1" ht="14.4" customHeight="1" x14ac:dyDescent="0.55000000000000004">
      <c r="A4" s="14" t="s">
        <v>1</v>
      </c>
      <c r="B4" s="11">
        <v>43010</v>
      </c>
    </row>
    <row r="5" spans="1:11" s="5" customFormat="1" ht="14.4" customHeight="1" x14ac:dyDescent="0.55000000000000004"/>
    <row r="6" spans="1:11" ht="15" customHeight="1" x14ac:dyDescent="0.55000000000000004">
      <c r="A6" s="8" t="s">
        <v>0</v>
      </c>
      <c r="B6" s="8" t="s">
        <v>1</v>
      </c>
      <c r="C6" s="9" t="s">
        <v>2</v>
      </c>
      <c r="D6" s="9" t="s">
        <v>3</v>
      </c>
      <c r="E6" s="9" t="s">
        <v>4</v>
      </c>
      <c r="F6" s="10" t="s">
        <v>5</v>
      </c>
      <c r="G6" s="10" t="s">
        <v>9</v>
      </c>
      <c r="J6" t="s">
        <v>24</v>
      </c>
      <c r="K6" t="s">
        <v>25</v>
      </c>
    </row>
    <row r="7" spans="1:11" x14ac:dyDescent="0.55000000000000004">
      <c r="A7" s="7">
        <v>1</v>
      </c>
      <c r="B7" s="11"/>
      <c r="C7" s="7"/>
      <c r="D7" s="7"/>
      <c r="E7" s="7"/>
      <c r="F7" s="7"/>
      <c r="G7" s="7"/>
      <c r="J7" s="7"/>
      <c r="K7" s="7"/>
    </row>
    <row r="8" spans="1:11" s="2" customFormat="1" ht="25.8" x14ac:dyDescent="0.55000000000000004">
      <c r="A8" s="5">
        <f>A7+1</f>
        <v>2</v>
      </c>
      <c r="B8" s="11">
        <v>42980</v>
      </c>
      <c r="C8" s="5" t="s">
        <v>11</v>
      </c>
      <c r="D8" s="5" t="s">
        <v>12</v>
      </c>
      <c r="E8" s="5" t="s">
        <v>13</v>
      </c>
      <c r="F8" s="6" t="s">
        <v>8</v>
      </c>
      <c r="G8" s="7">
        <f>B$4-B8</f>
        <v>30</v>
      </c>
      <c r="J8" s="7">
        <f t="shared" ref="J8:J13" si="0">ROUNDUP(G8/7,0)</f>
        <v>5</v>
      </c>
      <c r="K8" s="7">
        <f>ROUNDUP(G8/30,0)</f>
        <v>1</v>
      </c>
    </row>
    <row r="9" spans="1:11" s="2" customFormat="1" x14ac:dyDescent="0.55000000000000004">
      <c r="A9" s="5">
        <f t="shared" ref="A9:A16" si="1">A8+1</f>
        <v>3</v>
      </c>
      <c r="B9" s="11">
        <v>42949</v>
      </c>
      <c r="C9" s="5"/>
      <c r="D9" s="5"/>
      <c r="E9" s="5"/>
      <c r="F9" s="6" t="s">
        <v>7</v>
      </c>
      <c r="G9" s="7">
        <f t="shared" ref="G9:G13" si="2">B$4-B9</f>
        <v>61</v>
      </c>
      <c r="J9" s="7">
        <f t="shared" si="0"/>
        <v>9</v>
      </c>
      <c r="K9" s="7">
        <f t="shared" ref="K9:K13" si="3">ROUNDUP(G9/30,0)</f>
        <v>3</v>
      </c>
    </row>
    <row r="10" spans="1:11" s="2" customFormat="1" x14ac:dyDescent="0.55000000000000004">
      <c r="A10" s="5">
        <f t="shared" si="1"/>
        <v>4</v>
      </c>
      <c r="B10" s="12">
        <v>42918</v>
      </c>
      <c r="C10" s="5"/>
      <c r="D10" s="5"/>
      <c r="E10" s="5"/>
      <c r="F10" s="6" t="s">
        <v>8</v>
      </c>
      <c r="G10" s="7">
        <f t="shared" si="2"/>
        <v>92</v>
      </c>
      <c r="J10" s="7">
        <f t="shared" si="0"/>
        <v>14</v>
      </c>
      <c r="K10" s="7">
        <f t="shared" si="3"/>
        <v>4</v>
      </c>
    </row>
    <row r="11" spans="1:11" s="2" customFormat="1" x14ac:dyDescent="0.55000000000000004">
      <c r="A11" s="5">
        <f t="shared" si="1"/>
        <v>5</v>
      </c>
      <c r="B11" s="12">
        <v>42962</v>
      </c>
      <c r="C11" s="5"/>
      <c r="D11" s="5"/>
      <c r="E11" s="5"/>
      <c r="F11" s="6" t="s">
        <v>7</v>
      </c>
      <c r="G11" s="7">
        <f t="shared" si="2"/>
        <v>48</v>
      </c>
      <c r="J11" s="7">
        <f t="shared" si="0"/>
        <v>7</v>
      </c>
      <c r="K11" s="7">
        <f t="shared" si="3"/>
        <v>2</v>
      </c>
    </row>
    <row r="12" spans="1:11" s="2" customFormat="1" x14ac:dyDescent="0.55000000000000004">
      <c r="A12" s="5">
        <f t="shared" si="1"/>
        <v>6</v>
      </c>
      <c r="B12" s="12">
        <v>42931</v>
      </c>
      <c r="C12" s="13"/>
      <c r="D12" s="5"/>
      <c r="E12" s="13"/>
      <c r="F12" s="6" t="s">
        <v>6</v>
      </c>
      <c r="G12" s="7">
        <f t="shared" si="2"/>
        <v>79</v>
      </c>
      <c r="J12" s="7">
        <f t="shared" si="0"/>
        <v>12</v>
      </c>
      <c r="K12" s="7">
        <f t="shared" si="3"/>
        <v>3</v>
      </c>
    </row>
    <row r="13" spans="1:11" s="2" customFormat="1" x14ac:dyDescent="0.55000000000000004">
      <c r="A13" s="5">
        <f t="shared" si="1"/>
        <v>7</v>
      </c>
      <c r="B13" s="12">
        <v>42993</v>
      </c>
      <c r="C13" s="5"/>
      <c r="D13" s="5"/>
      <c r="E13" s="5"/>
      <c r="F13" s="6" t="s">
        <v>7</v>
      </c>
      <c r="G13" s="7">
        <f t="shared" si="2"/>
        <v>17</v>
      </c>
      <c r="J13" s="7">
        <f t="shared" si="0"/>
        <v>3</v>
      </c>
      <c r="K13" s="7">
        <f t="shared" si="3"/>
        <v>1</v>
      </c>
    </row>
    <row r="14" spans="1:11" s="2" customFormat="1" x14ac:dyDescent="0.55000000000000004">
      <c r="A14" s="5">
        <f t="shared" si="1"/>
        <v>8</v>
      </c>
      <c r="B14" s="12"/>
      <c r="C14" s="5"/>
      <c r="D14" s="5"/>
      <c r="E14" s="5"/>
      <c r="F14" s="4"/>
      <c r="G14" s="7"/>
      <c r="J14" s="7"/>
      <c r="K14" s="7"/>
    </row>
    <row r="15" spans="1:11" s="2" customFormat="1" ht="15" customHeight="1" x14ac:dyDescent="0.55000000000000004">
      <c r="A15" s="5">
        <f t="shared" si="1"/>
        <v>9</v>
      </c>
      <c r="B15" s="12"/>
      <c r="C15" s="5"/>
      <c r="D15" s="5"/>
      <c r="E15" s="5"/>
      <c r="F15" s="5"/>
      <c r="G15" s="5"/>
      <c r="J15" s="7"/>
      <c r="K15" s="7"/>
    </row>
    <row r="16" spans="1:11" s="2" customFormat="1" ht="15" customHeight="1" x14ac:dyDescent="0.55000000000000004">
      <c r="A16" s="5">
        <f t="shared" si="1"/>
        <v>10</v>
      </c>
      <c r="B16" s="12"/>
      <c r="C16" s="5"/>
      <c r="D16" s="5"/>
      <c r="E16" s="5"/>
      <c r="F16" s="5"/>
      <c r="G16" s="5"/>
    </row>
    <row r="17" spans="1:7" s="2" customFormat="1" ht="15" customHeight="1" x14ac:dyDescent="0.55000000000000004">
      <c r="A17" s="5">
        <f t="shared" ref="A17:A29" si="4">A16+1</f>
        <v>11</v>
      </c>
      <c r="B17" s="12"/>
      <c r="C17" s="5"/>
      <c r="D17" s="5"/>
      <c r="E17" s="5"/>
      <c r="F17" s="5"/>
      <c r="G17" s="5"/>
    </row>
    <row r="18" spans="1:7" s="2" customFormat="1" ht="15" customHeight="1" x14ac:dyDescent="0.55000000000000004">
      <c r="A18" s="5">
        <f t="shared" si="4"/>
        <v>12</v>
      </c>
      <c r="B18" s="12"/>
      <c r="C18" s="5"/>
      <c r="D18" s="5"/>
      <c r="E18" s="5"/>
      <c r="F18" s="5"/>
      <c r="G18" s="5"/>
    </row>
    <row r="19" spans="1:7" s="2" customFormat="1" ht="15" customHeight="1" x14ac:dyDescent="0.55000000000000004">
      <c r="A19" s="5">
        <f t="shared" si="4"/>
        <v>13</v>
      </c>
      <c r="B19" s="12"/>
      <c r="C19" s="5"/>
      <c r="D19" s="5"/>
      <c r="E19" s="5"/>
      <c r="F19" s="5"/>
      <c r="G19" s="5"/>
    </row>
    <row r="20" spans="1:7" s="2" customFormat="1" ht="15" customHeight="1" x14ac:dyDescent="0.55000000000000004">
      <c r="A20" s="5">
        <f t="shared" si="4"/>
        <v>14</v>
      </c>
      <c r="B20" s="12"/>
      <c r="C20" s="5"/>
      <c r="D20" s="5"/>
      <c r="E20" s="5"/>
      <c r="F20" s="5"/>
      <c r="G20" s="5"/>
    </row>
    <row r="21" spans="1:7" s="2" customFormat="1" ht="15" customHeight="1" x14ac:dyDescent="0.55000000000000004">
      <c r="A21" s="5">
        <f t="shared" si="4"/>
        <v>15</v>
      </c>
      <c r="B21" s="12"/>
      <c r="C21" s="5"/>
      <c r="D21" s="5"/>
      <c r="E21" s="5"/>
      <c r="F21" s="5"/>
      <c r="G21" s="5"/>
    </row>
    <row r="22" spans="1:7" s="2" customFormat="1" ht="15" customHeight="1" x14ac:dyDescent="0.55000000000000004">
      <c r="A22" s="5">
        <f t="shared" si="4"/>
        <v>16</v>
      </c>
      <c r="B22" s="12"/>
      <c r="C22" s="5"/>
      <c r="D22" s="5"/>
      <c r="E22" s="5"/>
      <c r="F22" s="5"/>
      <c r="G22" s="5"/>
    </row>
    <row r="23" spans="1:7" s="2" customFormat="1" ht="15" customHeight="1" x14ac:dyDescent="0.55000000000000004">
      <c r="A23" s="5">
        <f t="shared" si="4"/>
        <v>17</v>
      </c>
      <c r="B23" s="12"/>
      <c r="C23" s="5"/>
      <c r="D23" s="5"/>
      <c r="E23" s="5"/>
      <c r="F23" s="5"/>
      <c r="G23" s="5"/>
    </row>
    <row r="24" spans="1:7" s="2" customFormat="1" ht="15" customHeight="1" x14ac:dyDescent="0.55000000000000004">
      <c r="A24" s="5">
        <f t="shared" si="4"/>
        <v>18</v>
      </c>
      <c r="B24" s="12"/>
      <c r="C24" s="5"/>
      <c r="D24" s="5"/>
      <c r="E24" s="5"/>
      <c r="F24" s="5"/>
      <c r="G24" s="5"/>
    </row>
    <row r="25" spans="1:7" s="2" customFormat="1" ht="15" customHeight="1" x14ac:dyDescent="0.55000000000000004">
      <c r="A25" s="5">
        <f t="shared" si="4"/>
        <v>19</v>
      </c>
      <c r="B25" s="12"/>
      <c r="C25" s="5"/>
      <c r="D25" s="5"/>
      <c r="E25" s="5"/>
      <c r="F25" s="5"/>
      <c r="G25" s="5"/>
    </row>
    <row r="26" spans="1:7" s="2" customFormat="1" ht="15" customHeight="1" x14ac:dyDescent="0.55000000000000004">
      <c r="A26" s="5">
        <f t="shared" si="4"/>
        <v>20</v>
      </c>
      <c r="B26" s="12"/>
      <c r="C26" s="5"/>
      <c r="D26" s="5"/>
      <c r="E26" s="5"/>
      <c r="F26" s="5"/>
      <c r="G26" s="5"/>
    </row>
    <row r="27" spans="1:7" s="2" customFormat="1" ht="15" customHeight="1" x14ac:dyDescent="0.55000000000000004">
      <c r="A27" s="5">
        <f t="shared" si="4"/>
        <v>21</v>
      </c>
      <c r="B27" s="12"/>
      <c r="C27" s="5"/>
      <c r="D27" s="5"/>
      <c r="E27" s="5"/>
      <c r="F27" s="5"/>
      <c r="G27" s="5"/>
    </row>
    <row r="28" spans="1:7" s="2" customFormat="1" ht="15" customHeight="1" x14ac:dyDescent="0.55000000000000004">
      <c r="A28" s="5">
        <f t="shared" si="4"/>
        <v>22</v>
      </c>
      <c r="B28" s="12"/>
      <c r="C28" s="5"/>
      <c r="D28" s="5"/>
      <c r="E28" s="5"/>
      <c r="F28" s="5"/>
      <c r="G28" s="5"/>
    </row>
    <row r="29" spans="1:7" s="2" customFormat="1" ht="15" customHeight="1" x14ac:dyDescent="0.55000000000000004">
      <c r="A29" s="5">
        <f t="shared" si="4"/>
        <v>23</v>
      </c>
      <c r="B29" s="12"/>
      <c r="C29" s="5"/>
      <c r="D29" s="5"/>
      <c r="E29" s="5"/>
      <c r="F29" s="5"/>
      <c r="G29" s="5"/>
    </row>
    <row r="30" spans="1:7" s="2" customFormat="1" ht="15" customHeight="1" x14ac:dyDescent="0.55000000000000004">
      <c r="A30" s="1"/>
      <c r="B30" s="1"/>
      <c r="C30" s="1"/>
      <c r="D30" s="1"/>
      <c r="E30" s="1"/>
      <c r="F30" s="1"/>
    </row>
    <row r="31" spans="1:7" s="2" customFormat="1" ht="15" customHeight="1" x14ac:dyDescent="0.55000000000000004">
      <c r="A31" s="1"/>
      <c r="B31" s="1"/>
      <c r="C31" s="1"/>
      <c r="D31" s="1"/>
      <c r="E31" s="1"/>
      <c r="F31" s="1"/>
    </row>
    <row r="32" spans="1:7" s="2" customFormat="1" x14ac:dyDescent="0.55000000000000004"/>
    <row r="33" s="2" customFormat="1" x14ac:dyDescent="0.55000000000000004"/>
    <row r="34" s="2" customFormat="1" x14ac:dyDescent="0.55000000000000004"/>
    <row r="35" s="2" customFormat="1" x14ac:dyDescent="0.55000000000000004"/>
    <row r="36" s="2" customFormat="1" x14ac:dyDescent="0.55000000000000004"/>
    <row r="37" s="2" customFormat="1" x14ac:dyDescent="0.55000000000000004"/>
  </sheetData>
  <autoFilter ref="A6:G29" xr:uid="{00000000-0009-0000-0000-000001000000}"/>
  <mergeCells count="2">
    <mergeCell ref="A1:G1"/>
    <mergeCell ref="A2:G2"/>
  </mergeCells>
  <dataValidations disablePrompts="1" count="1">
    <dataValidation type="list" allowBlank="1" showInputMessage="1" showErrorMessage="1" sqref="E3:E5" xr:uid="{00000000-0002-0000-0100-000000000000}">
      <formula1>Initialen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AFEE-70E6-40BF-B740-F7AFA6B523BA}">
  <dimension ref="A1:O18"/>
  <sheetViews>
    <sheetView workbookViewId="0">
      <selection activeCell="I6" sqref="I6:O19"/>
    </sheetView>
  </sheetViews>
  <sheetFormatPr defaultRowHeight="14.4" x14ac:dyDescent="0.55000000000000004"/>
  <cols>
    <col min="11" max="11" width="9.41796875" bestFit="1" customWidth="1"/>
  </cols>
  <sheetData>
    <row r="1" spans="1:15" x14ac:dyDescent="0.55000000000000004">
      <c r="A1" s="15" t="s">
        <v>14</v>
      </c>
    </row>
    <row r="2" spans="1:15" x14ac:dyDescent="0.55000000000000004">
      <c r="A2" s="16" t="s">
        <v>15</v>
      </c>
    </row>
    <row r="3" spans="1:15" x14ac:dyDescent="0.55000000000000004">
      <c r="A3" s="16" t="s">
        <v>29</v>
      </c>
    </row>
    <row r="4" spans="1:15" x14ac:dyDescent="0.55000000000000004">
      <c r="A4" s="16" t="s">
        <v>30</v>
      </c>
    </row>
    <row r="6" spans="1:15" x14ac:dyDescent="0.55000000000000004">
      <c r="A6" t="s">
        <v>16</v>
      </c>
      <c r="E6" t="s">
        <v>23</v>
      </c>
    </row>
    <row r="7" spans="1:15" x14ac:dyDescent="0.55000000000000004">
      <c r="A7" s="3" t="s">
        <v>8</v>
      </c>
      <c r="B7">
        <f>COUNTIF(Issues!$F$7:$F$26,Afbeelding!A7)</f>
        <v>2</v>
      </c>
      <c r="C7" s="17">
        <f t="shared" ref="C7:C8" si="0">B7/B$10</f>
        <v>0.33333333333333331</v>
      </c>
      <c r="E7" t="s">
        <v>18</v>
      </c>
      <c r="F7">
        <f>COUNTIF(Issues!$G$7:$G$23,E7)</f>
        <v>0</v>
      </c>
      <c r="G7" s="17">
        <f>F7/$F$12</f>
        <v>0</v>
      </c>
      <c r="I7" s="18"/>
      <c r="K7" s="17"/>
      <c r="M7" s="18"/>
      <c r="O7" s="17"/>
    </row>
    <row r="8" spans="1:15" x14ac:dyDescent="0.55000000000000004">
      <c r="A8" s="3" t="s">
        <v>7</v>
      </c>
      <c r="B8">
        <f>COUNTIF(Issues!$F$7:$F$26,Afbeelding!A8)</f>
        <v>3</v>
      </c>
      <c r="C8" s="17">
        <f t="shared" si="0"/>
        <v>0.5</v>
      </c>
      <c r="E8" t="s">
        <v>19</v>
      </c>
      <c r="F8">
        <f>COUNTIF(Issues!$G$7:$G$23,E8)-F7</f>
        <v>1</v>
      </c>
      <c r="G8" s="17">
        <f t="shared" ref="G8:G11" si="1">F8/$F$12</f>
        <v>0.16666666666666666</v>
      </c>
      <c r="I8" s="18"/>
      <c r="K8" s="17"/>
      <c r="M8" s="18"/>
      <c r="O8" s="17"/>
    </row>
    <row r="9" spans="1:15" x14ac:dyDescent="0.55000000000000004">
      <c r="A9" s="3" t="s">
        <v>6</v>
      </c>
      <c r="B9">
        <f>COUNTIF(Issues!$F$7:$F$26,Afbeelding!A9)</f>
        <v>1</v>
      </c>
      <c r="C9" s="17">
        <f>B9/B$10</f>
        <v>0.16666666666666666</v>
      </c>
      <c r="E9" t="s">
        <v>20</v>
      </c>
      <c r="F9">
        <f>COUNTIF(Issues!$G$7:$G$23,E9)-F8-F7</f>
        <v>1</v>
      </c>
      <c r="G9" s="17">
        <f t="shared" si="1"/>
        <v>0.16666666666666666</v>
      </c>
      <c r="I9" s="18"/>
      <c r="K9" s="17"/>
      <c r="M9" s="18"/>
      <c r="O9" s="17"/>
    </row>
    <row r="10" spans="1:15" x14ac:dyDescent="0.55000000000000004">
      <c r="A10" s="3" t="s">
        <v>17</v>
      </c>
      <c r="B10">
        <f>B7+B8+B9</f>
        <v>6</v>
      </c>
      <c r="C10" s="17">
        <f>C7+C8+C9</f>
        <v>0.99999999999999989</v>
      </c>
      <c r="E10" t="s">
        <v>21</v>
      </c>
      <c r="F10">
        <f>COUNTIF(Issues!$G$7:$G$23,E10)-F9-F8-F7</f>
        <v>3</v>
      </c>
      <c r="G10" s="17">
        <f t="shared" si="1"/>
        <v>0.5</v>
      </c>
      <c r="I10" s="18"/>
      <c r="K10" s="17"/>
      <c r="M10" s="18"/>
      <c r="O10" s="17"/>
    </row>
    <row r="11" spans="1:15" x14ac:dyDescent="0.55000000000000004">
      <c r="E11" t="s">
        <v>22</v>
      </c>
      <c r="F11">
        <f>COUNTIF(Issues!$G$7:$G$23,E11)</f>
        <v>1</v>
      </c>
      <c r="G11" s="17">
        <f t="shared" si="1"/>
        <v>0.16666666666666666</v>
      </c>
      <c r="I11" s="18"/>
      <c r="K11" s="17"/>
      <c r="O11" s="17"/>
    </row>
    <row r="12" spans="1:15" x14ac:dyDescent="0.55000000000000004">
      <c r="A12" s="3"/>
      <c r="C12" s="17"/>
      <c r="E12" t="s">
        <v>17</v>
      </c>
      <c r="F12">
        <f>SUM(F7:F11)</f>
        <v>6</v>
      </c>
      <c r="G12" s="17">
        <f>SUM(G7:G11)</f>
        <v>0.99999999999999989</v>
      </c>
      <c r="I12" s="18"/>
      <c r="K12" s="17"/>
    </row>
    <row r="13" spans="1:15" x14ac:dyDescent="0.55000000000000004">
      <c r="I13" s="18"/>
      <c r="K13" s="17"/>
    </row>
    <row r="14" spans="1:15" x14ac:dyDescent="0.55000000000000004">
      <c r="E14" t="s">
        <v>26</v>
      </c>
      <c r="G14">
        <f>AVERAGE(Issues!G7:G23)</f>
        <v>54.5</v>
      </c>
      <c r="I14" s="18"/>
      <c r="K14" s="17"/>
    </row>
    <row r="15" spans="1:15" x14ac:dyDescent="0.55000000000000004">
      <c r="E15" t="s">
        <v>26</v>
      </c>
      <c r="G15">
        <f>ROUNDUP(AVERAGE(Issues!G7:G23),0)</f>
        <v>55</v>
      </c>
      <c r="I15" s="18"/>
      <c r="K15" s="17"/>
    </row>
    <row r="16" spans="1:15" x14ac:dyDescent="0.55000000000000004">
      <c r="E16" t="s">
        <v>27</v>
      </c>
      <c r="G16">
        <f>ROUNDUP(G14/7,0)</f>
        <v>8</v>
      </c>
      <c r="I16" s="18"/>
      <c r="K16" s="17"/>
    </row>
    <row r="17" spans="5:11" x14ac:dyDescent="0.55000000000000004">
      <c r="E17" t="s">
        <v>28</v>
      </c>
      <c r="G17">
        <f>ROUNDUP(G14/30,0)</f>
        <v>2</v>
      </c>
      <c r="I17" s="18"/>
      <c r="K17" s="17"/>
    </row>
    <row r="18" spans="5:11" x14ac:dyDescent="0.55000000000000004">
      <c r="K18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Issues</vt:lpstr>
      <vt:lpstr>Afbeelding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van Loon</dc:creator>
  <cp:lastModifiedBy>Niels van Loon</cp:lastModifiedBy>
  <dcterms:created xsi:type="dcterms:W3CDTF">2017-05-29T15:09:23Z</dcterms:created>
  <dcterms:modified xsi:type="dcterms:W3CDTF">2018-03-20T11:55:54Z</dcterms:modified>
</cp:coreProperties>
</file>